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85" windowWidth="23970" windowHeight="7545" activeTab="0"/>
  </bookViews>
  <sheets>
    <sheet name="Exp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<sst xmlns="http://schemas.openxmlformats.org/spreadsheetml/2006/main" count="117" uniqueCount="61">
  <si>
    <t>#</t>
  </si>
  <si>
    <t>personalis Sromis anazRaureba</t>
  </si>
  <si>
    <t>eleqtroenergia</t>
  </si>
  <si>
    <t>farTis ijara</t>
  </si>
  <si>
    <t>s  u  l</t>
  </si>
  <si>
    <t>aparaturis sesxze daricxuli procenti</t>
  </si>
  <si>
    <t>aparaturis qonebis gadasaxadi</t>
  </si>
  <si>
    <t>aparaturis amortizacia (8 procenti)</t>
  </si>
  <si>
    <t>2007 weli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</si>
  <si>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</si>
  <si>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</si>
  <si>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</si>
  <si>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</si>
  <si>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</si>
  <si>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</si>
  <si>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</si>
  <si>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</si>
  <si>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</si>
  <si>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</si>
  <si>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</si>
  <si>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</si>
  <si>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2008 weli</t>
  </si>
  <si>
    <t>internetis 1 mgb/wm TviTRirebulebis gaangariSeba ss "egrisSi"</t>
  </si>
  <si>
    <r>
      <t xml:space="preserve">STM 1 </t>
    </r>
    <r>
      <rPr>
        <sz val="12"/>
        <rFont val="AcadNusx"/>
        <family val="0"/>
      </rPr>
      <t xml:space="preserve">arxi Tbilisi-foTi </t>
    </r>
    <r>
      <rPr>
        <sz val="12"/>
        <rFont val="Arial"/>
        <family val="2"/>
      </rPr>
      <t>(</t>
    </r>
    <r>
      <rPr>
        <sz val="12"/>
        <rFont val="AcadNusx"/>
        <family val="0"/>
      </rPr>
      <t xml:space="preserve">01/2008-dan </t>
    </r>
    <r>
      <rPr>
        <sz val="12"/>
        <rFont val="Arial"/>
        <family val="2"/>
      </rPr>
      <t>2STM1)</t>
    </r>
  </si>
  <si>
    <r>
      <t xml:space="preserve">STM 1 </t>
    </r>
    <r>
      <rPr>
        <sz val="12"/>
        <rFont val="AcadNusx"/>
        <family val="0"/>
      </rPr>
      <t xml:space="preserve">arxi foTi-stokholmi (01/2008-dan </t>
    </r>
    <r>
      <rPr>
        <sz val="12"/>
        <rFont val="Arial"/>
        <family val="2"/>
      </rPr>
      <t>2STM1</t>
    </r>
    <r>
      <rPr>
        <sz val="12"/>
        <rFont val="AcadNusx"/>
        <family val="0"/>
      </rPr>
      <t>)</t>
    </r>
  </si>
  <si>
    <t>dasaxeleba</t>
  </si>
  <si>
    <t>zomis erTeuli</t>
  </si>
  <si>
    <t>lari</t>
  </si>
  <si>
    <t>a) moculobebi</t>
  </si>
  <si>
    <t>Semomavali saerTaSoriso</t>
  </si>
  <si>
    <t>gamavali saerTaSoriso</t>
  </si>
  <si>
    <t>Semomavali saqarTvelo</t>
  </si>
  <si>
    <t>gamavali saqarTvelo</t>
  </si>
  <si>
    <t>Semomavali Sida</t>
  </si>
  <si>
    <t>gamavali Sida</t>
  </si>
  <si>
    <t>giga/bt</t>
  </si>
  <si>
    <t>b) xarjebi</t>
  </si>
  <si>
    <t>administraciuli xarjebi 25 procenti</t>
  </si>
  <si>
    <t>Semomavali (axali qselebi)</t>
  </si>
  <si>
    <t>gamavali (axali qselebi)</t>
  </si>
  <si>
    <t xml:space="preserve">trafikis gasatareblad gamoyenebuli internetis simetriuli arxi </t>
  </si>
  <si>
    <t>mgb/wm</t>
  </si>
  <si>
    <t>g) erTeulis fasebi</t>
  </si>
  <si>
    <t>internetisaTvis gamoyenebuli simetriuli arxis TviTRirebuleba (str.1+str.2)/142*str.3</t>
  </si>
  <si>
    <t>jami (str.4-dan str.10-is CaTvliT)</t>
  </si>
  <si>
    <t>jami (str.1-dan str.8-is CaTvliT)</t>
  </si>
  <si>
    <t>1 gbt internetis TviTRirebuleba</t>
  </si>
  <si>
    <t>(str. b14 / str. a9)</t>
  </si>
  <si>
    <t>1.   Cisco 7609</t>
  </si>
  <si>
    <t>2.  Cisco ME3400</t>
  </si>
  <si>
    <t>3.   Cisco 3550</t>
  </si>
  <si>
    <t>2. Cisco 4507</t>
  </si>
  <si>
    <t>3. DSLAM</t>
  </si>
  <si>
    <t>4.   Misc.  ISP   Servers H&amp;C</t>
  </si>
  <si>
    <t xml:space="preserve">5.   Cisco AS5350 RAM </t>
  </si>
  <si>
    <t>sum</t>
  </si>
  <si>
    <t>Accessory</t>
  </si>
  <si>
    <t>VAT</t>
  </si>
  <si>
    <t>Currency rate</t>
  </si>
  <si>
    <t>Egrisi</t>
  </si>
  <si>
    <t>NN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</si>
</sst>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00"/>
    <numFmt numFmtId="188" formatCode="0.0000"/>
    <numFmt numFmtId="189" formatCode="0.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.00"/>
  </numFmts>
  <fonts count="13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sz val="12"/>
      <name val="Arial"/>
      <family val="2"/>
    </font>
    <font>
      <sz val="18"/>
      <name val="AcadNusx"/>
      <family val="0"/>
    </font>
    <font>
      <b/>
      <sz val="10"/>
      <name val="Arial"/>
      <family val="2"/>
    </font>
    <font>
      <sz val="16"/>
      <name val="AcadNusx"/>
      <family val="0"/>
    </font>
    <font>
      <sz val="14"/>
      <name val="AcadNusx"/>
      <family val="0"/>
    </font>
    <font>
      <b/>
      <sz val="12"/>
      <name val="AcadNusx"/>
      <family val="0"/>
    </font>
    <font>
      <b/>
      <sz val="12"/>
      <name val="Arial"/>
      <family val="0"/>
    </font>
    <font>
      <b/>
      <sz val="14"/>
      <name val="AcadNusx"/>
      <family val="0"/>
    </font>
    <font>
      <b/>
      <sz val="11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/>
    </xf>
    <xf numFmtId="4" fontId="11" fillId="0" borderId="6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95" fontId="0" fillId="0" borderId="0" xfId="0" applyNumberFormat="1" applyFont="1" applyAlignment="1">
      <alignment/>
    </xf>
    <xf numFmtId="0" fontId="0" fillId="0" borderId="0" xfId="0" applyFont="1" applyAlignment="1">
      <alignment/>
    </xf>
    <xf numFmtId="195" fontId="0" fillId="0" borderId="1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/>
    </xf>
    <xf numFmtId="195" fontId="0" fillId="0" borderId="9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195" fontId="0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195" fontId="0" fillId="0" borderId="14" xfId="0" applyNumberFormat="1" applyFont="1" applyBorder="1" applyAlignment="1">
      <alignment/>
    </xf>
    <xf numFmtId="195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3" xfId="0" applyFont="1" applyBorder="1" applyAlignment="1" quotePrefix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 quotePrefix="1">
      <alignment horizontal="right"/>
    </xf>
    <xf numFmtId="9" fontId="0" fillId="0" borderId="0" xfId="0" applyNumberFormat="1" applyAlignment="1">
      <alignment horizontal="right"/>
    </xf>
    <xf numFmtId="9" fontId="0" fillId="0" borderId="1" xfId="0" applyNumberFormat="1" applyBorder="1" applyAlignment="1" quotePrefix="1">
      <alignment horizontal="right"/>
    </xf>
    <xf numFmtId="0" fontId="0" fillId="0" borderId="8" xfId="0" applyBorder="1" applyAlignment="1">
      <alignment/>
    </xf>
    <xf numFmtId="9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25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11</xdr:col>
      <xdr:colOff>171450</xdr:colOff>
      <xdr:row>52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095750"/>
          <a:ext cx="6848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133350</xdr:rowOff>
    </xdr:from>
    <xdr:to>
      <xdr:col>11</xdr:col>
      <xdr:colOff>85725</xdr:colOff>
      <xdr:row>82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05875"/>
          <a:ext cx="67913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57.7109375" style="1" customWidth="1"/>
    <col min="3" max="3" width="11.7109375" style="1" customWidth="1"/>
    <col min="4" max="4" width="14.8515625" style="0" customWidth="1"/>
    <col min="5" max="5" width="12.8515625" style="0" customWidth="1"/>
    <col min="6" max="21" width="8.7109375" style="0" customWidth="1"/>
  </cols>
  <sheetData>
    <row r="1" spans="1:15" ht="24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5.5">
      <c r="A2" s="7"/>
      <c r="B2" s="17" t="s">
        <v>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1" ht="21" customHeight="1">
      <c r="A3" s="40" t="s">
        <v>0</v>
      </c>
      <c r="B3" s="40" t="s">
        <v>25</v>
      </c>
      <c r="C3" s="38" t="s">
        <v>26</v>
      </c>
      <c r="D3" s="36" t="s">
        <v>8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21</v>
      </c>
      <c r="Q3" s="36"/>
      <c r="R3" s="36"/>
      <c r="S3" s="36"/>
      <c r="T3" s="36"/>
      <c r="U3" s="36"/>
    </row>
    <row r="4" spans="1:21" ht="21" customHeight="1">
      <c r="A4" s="40"/>
      <c r="B4" s="40"/>
      <c r="C4" s="39"/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</row>
    <row r="5" spans="1:21" ht="16.5">
      <c r="A5" s="3">
        <v>1</v>
      </c>
      <c r="B5" s="4" t="s">
        <v>29</v>
      </c>
      <c r="C5" s="12" t="s">
        <v>35</v>
      </c>
      <c r="D5" s="13">
        <v>9354</v>
      </c>
      <c r="E5" s="13">
        <v>9958</v>
      </c>
      <c r="F5" s="13">
        <v>10561</v>
      </c>
      <c r="G5" s="13">
        <v>10259</v>
      </c>
      <c r="H5" s="13">
        <v>9960</v>
      </c>
      <c r="I5" s="13">
        <v>11768</v>
      </c>
      <c r="J5" s="13">
        <v>10863</v>
      </c>
      <c r="K5" s="13">
        <v>11466</v>
      </c>
      <c r="L5" s="13">
        <v>11466</v>
      </c>
      <c r="M5" s="13">
        <v>12070</v>
      </c>
      <c r="N5" s="13">
        <v>13579</v>
      </c>
      <c r="O5" s="13">
        <v>12673</v>
      </c>
      <c r="P5" s="13">
        <v>13277</v>
      </c>
      <c r="Q5" s="13">
        <v>13579</v>
      </c>
      <c r="R5" s="13">
        <v>13880</v>
      </c>
      <c r="S5" s="13">
        <v>13579</v>
      </c>
      <c r="T5" s="13">
        <v>14484</v>
      </c>
      <c r="U5" s="13">
        <v>15087</v>
      </c>
    </row>
    <row r="6" spans="1:21" ht="16.5">
      <c r="A6" s="3">
        <v>2</v>
      </c>
      <c r="B6" s="4" t="s">
        <v>30</v>
      </c>
      <c r="C6" s="12" t="s">
        <v>35</v>
      </c>
      <c r="D6" s="13">
        <v>3621</v>
      </c>
      <c r="E6" s="13">
        <v>3319</v>
      </c>
      <c r="F6" s="13">
        <v>4224</v>
      </c>
      <c r="G6" s="13">
        <v>3923</v>
      </c>
      <c r="H6" s="13">
        <v>4526</v>
      </c>
      <c r="I6" s="13">
        <v>4224</v>
      </c>
      <c r="J6" s="13">
        <v>4526</v>
      </c>
      <c r="K6" s="13">
        <v>4828</v>
      </c>
      <c r="L6" s="13">
        <v>4828</v>
      </c>
      <c r="M6" s="13">
        <v>5130</v>
      </c>
      <c r="N6" s="13">
        <v>4526</v>
      </c>
      <c r="O6" s="13">
        <v>5130</v>
      </c>
      <c r="P6" s="13">
        <v>5130</v>
      </c>
      <c r="Q6" s="13">
        <v>5431</v>
      </c>
      <c r="R6" s="13">
        <v>6035</v>
      </c>
      <c r="S6" s="13">
        <v>5733</v>
      </c>
      <c r="T6" s="13">
        <v>6638</v>
      </c>
      <c r="U6" s="13">
        <v>6337</v>
      </c>
    </row>
    <row r="7" spans="1:21" ht="16.5">
      <c r="A7" s="3">
        <v>3</v>
      </c>
      <c r="B7" s="4" t="s">
        <v>31</v>
      </c>
      <c r="C7" s="12" t="s">
        <v>35</v>
      </c>
      <c r="D7" s="13">
        <v>21122</v>
      </c>
      <c r="E7" s="13">
        <v>21726</v>
      </c>
      <c r="F7" s="13">
        <v>23536</v>
      </c>
      <c r="G7" s="13">
        <v>24442</v>
      </c>
      <c r="H7" s="13">
        <v>24140</v>
      </c>
      <c r="I7" s="13">
        <v>26856</v>
      </c>
      <c r="J7" s="13">
        <v>28968</v>
      </c>
      <c r="K7" s="13">
        <v>30778</v>
      </c>
      <c r="L7" s="13">
        <v>31382</v>
      </c>
      <c r="M7" s="13">
        <v>31684</v>
      </c>
      <c r="N7" s="13">
        <v>36512</v>
      </c>
      <c r="O7" s="13">
        <v>47375</v>
      </c>
      <c r="P7" s="13">
        <v>48883</v>
      </c>
      <c r="Q7" s="13">
        <v>52504</v>
      </c>
      <c r="R7" s="13">
        <v>56729</v>
      </c>
      <c r="S7" s="13">
        <v>57332</v>
      </c>
      <c r="T7" s="13">
        <v>60651</v>
      </c>
      <c r="U7" s="13">
        <v>58539</v>
      </c>
    </row>
    <row r="8" spans="1:21" ht="16.5">
      <c r="A8" s="3">
        <v>4</v>
      </c>
      <c r="B8" s="4" t="s">
        <v>32</v>
      </c>
      <c r="C8" s="12" t="s">
        <v>35</v>
      </c>
      <c r="D8" s="13">
        <v>4526</v>
      </c>
      <c r="E8" s="13">
        <v>5130</v>
      </c>
      <c r="F8" s="13">
        <v>4828</v>
      </c>
      <c r="G8" s="13">
        <v>5431</v>
      </c>
      <c r="H8" s="13">
        <v>5130</v>
      </c>
      <c r="I8" s="13">
        <v>5431</v>
      </c>
      <c r="J8" s="13">
        <v>5431</v>
      </c>
      <c r="K8" s="13">
        <v>5130</v>
      </c>
      <c r="L8" s="13">
        <v>5431</v>
      </c>
      <c r="M8" s="13">
        <v>5733</v>
      </c>
      <c r="N8" s="13">
        <v>5431</v>
      </c>
      <c r="O8" s="13">
        <v>5733</v>
      </c>
      <c r="P8" s="13">
        <v>6035</v>
      </c>
      <c r="Q8" s="13">
        <v>5733</v>
      </c>
      <c r="R8" s="13">
        <v>6337</v>
      </c>
      <c r="S8" s="13">
        <v>6638</v>
      </c>
      <c r="T8" s="13">
        <v>6638</v>
      </c>
      <c r="U8" s="13">
        <v>7242</v>
      </c>
    </row>
    <row r="9" spans="1:21" ht="16.5">
      <c r="A9" s="3">
        <v>5</v>
      </c>
      <c r="B9" s="4" t="s">
        <v>33</v>
      </c>
      <c r="C9" s="12" t="s">
        <v>35</v>
      </c>
      <c r="D9" s="13">
        <v>40434</v>
      </c>
      <c r="E9" s="13">
        <v>42848</v>
      </c>
      <c r="F9" s="13">
        <v>43452</v>
      </c>
      <c r="G9" s="13">
        <v>44357</v>
      </c>
      <c r="H9" s="13">
        <v>44357</v>
      </c>
      <c r="I9" s="13">
        <v>46469</v>
      </c>
      <c r="J9" s="13">
        <v>47073</v>
      </c>
      <c r="K9" s="13">
        <v>50392</v>
      </c>
      <c r="L9" s="13">
        <v>49487</v>
      </c>
      <c r="M9" s="13">
        <v>54315</v>
      </c>
      <c r="N9" s="13">
        <v>54918</v>
      </c>
      <c r="O9" s="13">
        <v>53711</v>
      </c>
      <c r="P9" s="13">
        <v>55823</v>
      </c>
      <c r="Q9" s="13">
        <v>57332</v>
      </c>
      <c r="R9" s="13">
        <v>56728</v>
      </c>
      <c r="S9" s="13">
        <v>59444</v>
      </c>
      <c r="T9" s="13">
        <v>57634</v>
      </c>
      <c r="U9" s="13">
        <v>58841</v>
      </c>
    </row>
    <row r="10" spans="1:21" ht="16.5">
      <c r="A10" s="3">
        <v>6</v>
      </c>
      <c r="B10" s="4" t="s">
        <v>34</v>
      </c>
      <c r="C10" s="12" t="s">
        <v>35</v>
      </c>
      <c r="D10" s="13">
        <v>2716</v>
      </c>
      <c r="E10" s="13">
        <v>3017</v>
      </c>
      <c r="F10" s="13">
        <v>3621</v>
      </c>
      <c r="G10" s="13">
        <v>4526</v>
      </c>
      <c r="H10" s="13">
        <v>5733</v>
      </c>
      <c r="I10" s="13">
        <v>6337</v>
      </c>
      <c r="J10" s="13">
        <v>7142</v>
      </c>
      <c r="K10" s="13">
        <v>8449</v>
      </c>
      <c r="L10" s="13">
        <v>9052</v>
      </c>
      <c r="M10" s="13">
        <v>9958</v>
      </c>
      <c r="N10" s="13">
        <v>10259</v>
      </c>
      <c r="O10" s="13">
        <v>9656</v>
      </c>
      <c r="P10" s="13">
        <v>9958</v>
      </c>
      <c r="Q10" s="13">
        <v>10561</v>
      </c>
      <c r="R10" s="13">
        <v>9958</v>
      </c>
      <c r="S10" s="13">
        <v>10863</v>
      </c>
      <c r="T10" s="13">
        <v>10561</v>
      </c>
      <c r="U10" s="13">
        <v>11165</v>
      </c>
    </row>
    <row r="11" spans="1:21" ht="16.5">
      <c r="A11" s="3">
        <v>7</v>
      </c>
      <c r="B11" s="4" t="s">
        <v>38</v>
      </c>
      <c r="C11" s="12" t="s">
        <v>35</v>
      </c>
      <c r="D11" s="13">
        <v>9354</v>
      </c>
      <c r="E11" s="13">
        <v>9656</v>
      </c>
      <c r="F11" s="13">
        <v>10259</v>
      </c>
      <c r="G11" s="13">
        <v>11165</v>
      </c>
      <c r="H11" s="13">
        <v>12070</v>
      </c>
      <c r="I11" s="13">
        <v>12372</v>
      </c>
      <c r="J11" s="13">
        <v>13880</v>
      </c>
      <c r="K11" s="13">
        <v>14182</v>
      </c>
      <c r="L11" s="13">
        <v>15087</v>
      </c>
      <c r="M11" s="13">
        <v>16596</v>
      </c>
      <c r="N11" s="13">
        <v>18407</v>
      </c>
      <c r="O11" s="13">
        <v>18102</v>
      </c>
      <c r="P11" s="13">
        <v>18407</v>
      </c>
      <c r="Q11" s="13">
        <v>19010</v>
      </c>
      <c r="R11" s="13">
        <v>18708</v>
      </c>
      <c r="S11" s="13">
        <v>21122</v>
      </c>
      <c r="T11" s="13">
        <v>20519</v>
      </c>
      <c r="U11" s="13">
        <v>23235</v>
      </c>
    </row>
    <row r="12" spans="1:23" ht="16.5">
      <c r="A12" s="3">
        <v>8</v>
      </c>
      <c r="B12" s="4" t="s">
        <v>39</v>
      </c>
      <c r="C12" s="12" t="s">
        <v>35</v>
      </c>
      <c r="D12" s="13">
        <v>50996</v>
      </c>
      <c r="E12" s="13">
        <v>56729</v>
      </c>
      <c r="F12" s="13">
        <v>54616</v>
      </c>
      <c r="G12" s="13">
        <v>58237</v>
      </c>
      <c r="H12" s="13">
        <v>61557</v>
      </c>
      <c r="I12" s="13">
        <v>63669</v>
      </c>
      <c r="J12" s="13">
        <v>65781</v>
      </c>
      <c r="K12" s="13">
        <v>71514</v>
      </c>
      <c r="L12" s="13">
        <v>77248</v>
      </c>
      <c r="M12" s="13">
        <v>81774</v>
      </c>
      <c r="N12" s="13">
        <v>90525</v>
      </c>
      <c r="O12" s="13">
        <v>98672</v>
      </c>
      <c r="P12" s="13">
        <v>104405</v>
      </c>
      <c r="Q12" s="13">
        <v>106517</v>
      </c>
      <c r="R12" s="13">
        <v>108931</v>
      </c>
      <c r="S12" s="13">
        <v>112250</v>
      </c>
      <c r="T12" s="13">
        <v>115570</v>
      </c>
      <c r="U12" s="13">
        <v>116777</v>
      </c>
      <c r="V12" s="24"/>
      <c r="W12" s="15"/>
    </row>
    <row r="13" spans="1:22" ht="16.5">
      <c r="A13" s="3">
        <v>9</v>
      </c>
      <c r="B13" s="4" t="s">
        <v>45</v>
      </c>
      <c r="C13" s="12" t="s">
        <v>35</v>
      </c>
      <c r="D13" s="18">
        <f>SUM(D5:D12)</f>
        <v>142123</v>
      </c>
      <c r="E13" s="18">
        <f aca="true" t="shared" si="0" ref="E13:U13">SUM(E5:E12)</f>
        <v>152383</v>
      </c>
      <c r="F13" s="18">
        <f t="shared" si="0"/>
        <v>155097</v>
      </c>
      <c r="G13" s="18">
        <f t="shared" si="0"/>
        <v>162340</v>
      </c>
      <c r="H13" s="18">
        <f t="shared" si="0"/>
        <v>167473</v>
      </c>
      <c r="I13" s="18">
        <f t="shared" si="0"/>
        <v>177126</v>
      </c>
      <c r="J13" s="18">
        <f t="shared" si="0"/>
        <v>183664</v>
      </c>
      <c r="K13" s="18">
        <f t="shared" si="0"/>
        <v>196739</v>
      </c>
      <c r="L13" s="18">
        <f t="shared" si="0"/>
        <v>203981</v>
      </c>
      <c r="M13" s="18">
        <f t="shared" si="0"/>
        <v>217260</v>
      </c>
      <c r="N13" s="18">
        <f t="shared" si="0"/>
        <v>234157</v>
      </c>
      <c r="O13" s="18">
        <f t="shared" si="0"/>
        <v>251052</v>
      </c>
      <c r="P13" s="18">
        <f t="shared" si="0"/>
        <v>261918</v>
      </c>
      <c r="Q13" s="18">
        <f t="shared" si="0"/>
        <v>270667</v>
      </c>
      <c r="R13" s="18">
        <f t="shared" si="0"/>
        <v>277306</v>
      </c>
      <c r="S13" s="18">
        <f t="shared" si="0"/>
        <v>286961</v>
      </c>
      <c r="T13" s="18">
        <f t="shared" si="0"/>
        <v>292695</v>
      </c>
      <c r="U13" s="18">
        <f t="shared" si="0"/>
        <v>297223</v>
      </c>
      <c r="V13" s="23"/>
    </row>
    <row r="14" spans="1:21" ht="16.5" customHeight="1">
      <c r="A14" s="19"/>
      <c r="B14" s="20"/>
      <c r="C14" s="2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15" ht="25.5" customHeight="1">
      <c r="A15" s="16"/>
      <c r="B15" s="17" t="s">
        <v>36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21" s="2" customFormat="1" ht="21" customHeight="1">
      <c r="A16" s="40" t="s">
        <v>0</v>
      </c>
      <c r="B16" s="40" t="s">
        <v>25</v>
      </c>
      <c r="C16" s="38" t="s">
        <v>26</v>
      </c>
      <c r="D16" s="36" t="s">
        <v>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 t="s">
        <v>21</v>
      </c>
      <c r="Q16" s="36"/>
      <c r="R16" s="36"/>
      <c r="S16" s="36"/>
      <c r="T16" s="36"/>
      <c r="U16" s="36"/>
    </row>
    <row r="17" spans="1:21" s="2" customFormat="1" ht="21" customHeight="1">
      <c r="A17" s="40"/>
      <c r="B17" s="40"/>
      <c r="C17" s="39"/>
      <c r="D17" s="9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9" t="s">
        <v>14</v>
      </c>
      <c r="J17" s="9" t="s">
        <v>15</v>
      </c>
      <c r="K17" s="9" t="s">
        <v>16</v>
      </c>
      <c r="L17" s="9" t="s">
        <v>17</v>
      </c>
      <c r="M17" s="9" t="s">
        <v>18</v>
      </c>
      <c r="N17" s="9" t="s">
        <v>19</v>
      </c>
      <c r="O17" s="9" t="s">
        <v>20</v>
      </c>
      <c r="P17" s="9" t="s">
        <v>9</v>
      </c>
      <c r="Q17" s="9" t="s">
        <v>10</v>
      </c>
      <c r="R17" s="9" t="s">
        <v>11</v>
      </c>
      <c r="S17" s="9" t="s">
        <v>12</v>
      </c>
      <c r="T17" s="9" t="s">
        <v>13</v>
      </c>
      <c r="U17" s="9" t="s">
        <v>14</v>
      </c>
    </row>
    <row r="18" spans="1:21" ht="16.5">
      <c r="A18" s="3">
        <v>1</v>
      </c>
      <c r="B18" s="5" t="s">
        <v>23</v>
      </c>
      <c r="C18" s="12" t="s">
        <v>27</v>
      </c>
      <c r="D18" s="13">
        <v>63132</v>
      </c>
      <c r="E18" s="13">
        <v>63494</v>
      </c>
      <c r="F18" s="13">
        <v>63241</v>
      </c>
      <c r="G18" s="13">
        <v>63451</v>
      </c>
      <c r="H18" s="13">
        <v>62533</v>
      </c>
      <c r="I18" s="13">
        <v>62328</v>
      </c>
      <c r="J18" s="13">
        <v>62915</v>
      </c>
      <c r="K18" s="13">
        <v>62765</v>
      </c>
      <c r="L18" s="13">
        <v>63576</v>
      </c>
      <c r="M18" s="13">
        <v>62824</v>
      </c>
      <c r="N18" s="13">
        <v>63496</v>
      </c>
      <c r="O18" s="13">
        <v>61955</v>
      </c>
      <c r="P18" s="13">
        <v>111281</v>
      </c>
      <c r="Q18" s="13">
        <v>110011</v>
      </c>
      <c r="R18" s="13">
        <v>106691</v>
      </c>
      <c r="S18" s="13">
        <v>104548</v>
      </c>
      <c r="T18" s="13">
        <v>102867</v>
      </c>
      <c r="U18" s="13">
        <v>101821</v>
      </c>
    </row>
    <row r="19" spans="1:21" ht="16.5">
      <c r="A19" s="3">
        <v>2</v>
      </c>
      <c r="B19" s="5" t="s">
        <v>24</v>
      </c>
      <c r="C19" s="12" t="s">
        <v>27</v>
      </c>
      <c r="D19" s="13">
        <v>181320</v>
      </c>
      <c r="E19" s="13">
        <v>180593</v>
      </c>
      <c r="F19" s="13">
        <v>179223</v>
      </c>
      <c r="G19" s="13">
        <v>178168</v>
      </c>
      <c r="H19" s="13">
        <v>176903</v>
      </c>
      <c r="I19" s="13">
        <v>176007</v>
      </c>
      <c r="J19" s="13">
        <v>175849</v>
      </c>
      <c r="K19" s="13">
        <v>175269</v>
      </c>
      <c r="L19" s="13">
        <v>174794</v>
      </c>
      <c r="M19" s="13">
        <v>171042</v>
      </c>
      <c r="N19" s="13">
        <v>170894</v>
      </c>
      <c r="O19" s="13">
        <v>186103</v>
      </c>
      <c r="P19" s="13">
        <v>238050</v>
      </c>
      <c r="Q19" s="13">
        <v>233100</v>
      </c>
      <c r="R19" s="13">
        <v>221400</v>
      </c>
      <c r="S19" s="13">
        <v>219300</v>
      </c>
      <c r="T19" s="13">
        <v>216600</v>
      </c>
      <c r="U19" s="13">
        <v>212700</v>
      </c>
    </row>
    <row r="20" spans="1:21" ht="33" customHeight="1">
      <c r="A20" s="10">
        <v>3</v>
      </c>
      <c r="B20" s="22" t="s">
        <v>40</v>
      </c>
      <c r="C20" s="12" t="s">
        <v>41</v>
      </c>
      <c r="D20" s="13">
        <v>56</v>
      </c>
      <c r="E20" s="13">
        <v>56</v>
      </c>
      <c r="F20" s="13">
        <v>66</v>
      </c>
      <c r="G20" s="13">
        <v>65</v>
      </c>
      <c r="H20" s="13">
        <v>62</v>
      </c>
      <c r="I20" s="13">
        <v>68</v>
      </c>
      <c r="J20" s="13">
        <v>75</v>
      </c>
      <c r="K20" s="13">
        <v>72</v>
      </c>
      <c r="L20" s="13">
        <v>73</v>
      </c>
      <c r="M20" s="13">
        <v>79</v>
      </c>
      <c r="N20" s="13">
        <v>87</v>
      </c>
      <c r="O20" s="13">
        <v>85</v>
      </c>
      <c r="P20" s="13">
        <v>90</v>
      </c>
      <c r="Q20" s="13">
        <v>91</v>
      </c>
      <c r="R20" s="13">
        <v>88</v>
      </c>
      <c r="S20" s="13">
        <v>92</v>
      </c>
      <c r="T20" s="13">
        <v>95</v>
      </c>
      <c r="U20" s="13">
        <v>98</v>
      </c>
    </row>
    <row r="21" spans="1:21" ht="33" customHeight="1">
      <c r="A21" s="10">
        <v>4</v>
      </c>
      <c r="B21" s="22" t="s">
        <v>43</v>
      </c>
      <c r="C21" s="12" t="s">
        <v>27</v>
      </c>
      <c r="D21" s="13">
        <f>(D18+D19)/142*D20</f>
        <v>96403.60563380281</v>
      </c>
      <c r="E21" s="13">
        <f aca="true" t="shared" si="1" ref="E21:O21">(E18+E19)/142*E20</f>
        <v>96259.66197183098</v>
      </c>
      <c r="F21" s="13">
        <f t="shared" si="1"/>
        <v>112694.5352112676</v>
      </c>
      <c r="G21" s="13">
        <f t="shared" si="1"/>
        <v>110600.24647887323</v>
      </c>
      <c r="H21" s="13">
        <f t="shared" si="1"/>
        <v>104542.47887323944</v>
      </c>
      <c r="I21" s="13">
        <f t="shared" si="1"/>
        <v>114132.25352112675</v>
      </c>
      <c r="J21" s="13">
        <f t="shared" si="1"/>
        <v>126107.74647887325</v>
      </c>
      <c r="K21" s="13">
        <f t="shared" si="1"/>
        <v>120693.2957746479</v>
      </c>
      <c r="L21" s="13">
        <f t="shared" si="1"/>
        <v>122542.32394366198</v>
      </c>
      <c r="M21" s="13">
        <f t="shared" si="1"/>
        <v>130108.54929577465</v>
      </c>
      <c r="N21" s="13">
        <f t="shared" si="1"/>
        <v>143605.14084507042</v>
      </c>
      <c r="O21" s="13">
        <f t="shared" si="1"/>
        <v>148485.42253521128</v>
      </c>
      <c r="P21" s="13">
        <f aca="true" t="shared" si="2" ref="P21:U21">(P18+P19)/284*P20</f>
        <v>110703.48591549296</v>
      </c>
      <c r="Q21" s="13">
        <f t="shared" si="2"/>
        <v>109940.49647887325</v>
      </c>
      <c r="R21" s="13">
        <f t="shared" si="2"/>
        <v>101662</v>
      </c>
      <c r="S21" s="13">
        <f t="shared" si="2"/>
        <v>104908.50704225354</v>
      </c>
      <c r="T21" s="13">
        <f t="shared" si="2"/>
        <v>106863.96126760563</v>
      </c>
      <c r="U21" s="13">
        <f t="shared" si="2"/>
        <v>108531.89436619719</v>
      </c>
    </row>
    <row r="22" spans="1:22" ht="16.5" customHeight="1">
      <c r="A22" s="6"/>
      <c r="B22" s="6"/>
      <c r="C22" s="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</row>
    <row r="23" spans="1:21" ht="16.5" customHeight="1">
      <c r="A23" s="3">
        <v>5</v>
      </c>
      <c r="B23" s="11" t="s">
        <v>7</v>
      </c>
      <c r="C23" s="12" t="s">
        <v>27</v>
      </c>
      <c r="D23" s="13">
        <v>23155</v>
      </c>
      <c r="E23" s="13">
        <v>23155</v>
      </c>
      <c r="F23" s="13">
        <v>23155</v>
      </c>
      <c r="G23" s="13">
        <v>23155</v>
      </c>
      <c r="H23" s="13">
        <v>23155</v>
      </c>
      <c r="I23" s="13">
        <v>23155</v>
      </c>
      <c r="J23" s="13">
        <v>23155</v>
      </c>
      <c r="K23" s="13">
        <v>23155</v>
      </c>
      <c r="L23" s="13">
        <v>23155</v>
      </c>
      <c r="M23" s="13">
        <v>23155</v>
      </c>
      <c r="N23" s="13">
        <v>23155</v>
      </c>
      <c r="O23" s="13">
        <v>23155</v>
      </c>
      <c r="P23" s="13">
        <v>23155</v>
      </c>
      <c r="Q23" s="13">
        <v>23155</v>
      </c>
      <c r="R23" s="13">
        <v>23155</v>
      </c>
      <c r="S23" s="13">
        <v>23155</v>
      </c>
      <c r="T23" s="13">
        <v>23155</v>
      </c>
      <c r="U23" s="13">
        <v>23155</v>
      </c>
    </row>
    <row r="24" spans="1:21" ht="16.5" customHeight="1">
      <c r="A24" s="3">
        <v>6</v>
      </c>
      <c r="B24" s="11" t="s">
        <v>5</v>
      </c>
      <c r="C24" s="12" t="s">
        <v>27</v>
      </c>
      <c r="D24" s="13">
        <v>37630</v>
      </c>
      <c r="E24" s="13">
        <v>37630</v>
      </c>
      <c r="F24" s="13">
        <v>37630</v>
      </c>
      <c r="G24" s="13">
        <v>37630</v>
      </c>
      <c r="H24" s="13">
        <v>37630</v>
      </c>
      <c r="I24" s="13">
        <v>37630</v>
      </c>
      <c r="J24" s="13">
        <v>37630</v>
      </c>
      <c r="K24" s="13">
        <v>37630</v>
      </c>
      <c r="L24" s="13">
        <v>37630</v>
      </c>
      <c r="M24" s="13">
        <v>37630</v>
      </c>
      <c r="N24" s="13">
        <v>37630</v>
      </c>
      <c r="O24" s="13">
        <v>37630</v>
      </c>
      <c r="P24" s="13">
        <v>37630</v>
      </c>
      <c r="Q24" s="13">
        <v>37630</v>
      </c>
      <c r="R24" s="13">
        <v>37630</v>
      </c>
      <c r="S24" s="13">
        <v>37630</v>
      </c>
      <c r="T24" s="13">
        <v>37630</v>
      </c>
      <c r="U24" s="13">
        <v>37630</v>
      </c>
    </row>
    <row r="25" spans="1:21" ht="16.5" customHeight="1">
      <c r="A25" s="3">
        <v>7</v>
      </c>
      <c r="B25" s="8" t="s">
        <v>6</v>
      </c>
      <c r="C25" s="12" t="s">
        <v>27</v>
      </c>
      <c r="D25" s="13">
        <v>2890</v>
      </c>
      <c r="E25" s="13">
        <v>2890</v>
      </c>
      <c r="F25" s="13">
        <v>2890</v>
      </c>
      <c r="G25" s="13">
        <v>2890</v>
      </c>
      <c r="H25" s="13">
        <v>2890</v>
      </c>
      <c r="I25" s="13">
        <v>2890</v>
      </c>
      <c r="J25" s="13">
        <v>2890</v>
      </c>
      <c r="K25" s="13">
        <v>2890</v>
      </c>
      <c r="L25" s="13">
        <v>2890</v>
      </c>
      <c r="M25" s="13">
        <v>2890</v>
      </c>
      <c r="N25" s="13">
        <v>2890</v>
      </c>
      <c r="O25" s="13">
        <v>2890</v>
      </c>
      <c r="P25" s="13">
        <v>2890</v>
      </c>
      <c r="Q25" s="13">
        <v>2890</v>
      </c>
      <c r="R25" s="13">
        <v>2890</v>
      </c>
      <c r="S25" s="13">
        <v>2890</v>
      </c>
      <c r="T25" s="13">
        <v>2890</v>
      </c>
      <c r="U25" s="13">
        <v>2890</v>
      </c>
    </row>
    <row r="26" spans="1:21" ht="16.5" customHeight="1">
      <c r="A26" s="3">
        <v>8</v>
      </c>
      <c r="B26" s="8" t="s">
        <v>1</v>
      </c>
      <c r="C26" s="12" t="s">
        <v>27</v>
      </c>
      <c r="D26" s="13">
        <v>9070</v>
      </c>
      <c r="E26" s="13">
        <v>9070</v>
      </c>
      <c r="F26" s="13">
        <v>9070</v>
      </c>
      <c r="G26" s="13">
        <v>9070</v>
      </c>
      <c r="H26" s="13">
        <v>9070</v>
      </c>
      <c r="I26" s="13">
        <v>9070</v>
      </c>
      <c r="J26" s="13">
        <v>9070</v>
      </c>
      <c r="K26" s="13">
        <v>9070</v>
      </c>
      <c r="L26" s="13">
        <v>9070</v>
      </c>
      <c r="M26" s="13">
        <v>9070</v>
      </c>
      <c r="N26" s="13">
        <v>9070</v>
      </c>
      <c r="O26" s="13">
        <v>9070</v>
      </c>
      <c r="P26" s="13">
        <v>9070</v>
      </c>
      <c r="Q26" s="13">
        <v>9070</v>
      </c>
      <c r="R26" s="13">
        <v>11470</v>
      </c>
      <c r="S26" s="13">
        <v>11470</v>
      </c>
      <c r="T26" s="13">
        <v>11470</v>
      </c>
      <c r="U26" s="13">
        <v>11470</v>
      </c>
    </row>
    <row r="27" spans="1:21" ht="16.5" customHeight="1">
      <c r="A27" s="3">
        <v>9</v>
      </c>
      <c r="B27" s="8" t="s">
        <v>2</v>
      </c>
      <c r="C27" s="12" t="s">
        <v>27</v>
      </c>
      <c r="D27" s="13">
        <v>800</v>
      </c>
      <c r="E27" s="13">
        <v>800</v>
      </c>
      <c r="F27" s="13">
        <v>800</v>
      </c>
      <c r="G27" s="13">
        <v>800</v>
      </c>
      <c r="H27" s="13">
        <v>800</v>
      </c>
      <c r="I27" s="13">
        <v>800</v>
      </c>
      <c r="J27" s="13">
        <v>800</v>
      </c>
      <c r="K27" s="13">
        <v>800</v>
      </c>
      <c r="L27" s="13">
        <v>800</v>
      </c>
      <c r="M27" s="13">
        <v>800</v>
      </c>
      <c r="N27" s="13">
        <v>800</v>
      </c>
      <c r="O27" s="13">
        <v>800</v>
      </c>
      <c r="P27" s="13">
        <v>800</v>
      </c>
      <c r="Q27" s="13">
        <v>800</v>
      </c>
      <c r="R27" s="13">
        <v>800</v>
      </c>
      <c r="S27" s="13">
        <v>800</v>
      </c>
      <c r="T27" s="13">
        <v>800</v>
      </c>
      <c r="U27" s="13">
        <v>800</v>
      </c>
    </row>
    <row r="28" spans="1:21" ht="16.5" customHeight="1">
      <c r="A28" s="3">
        <v>10</v>
      </c>
      <c r="B28" s="8" t="s">
        <v>3</v>
      </c>
      <c r="C28" s="12" t="s">
        <v>27</v>
      </c>
      <c r="D28" s="13">
        <v>680</v>
      </c>
      <c r="E28" s="13">
        <v>680</v>
      </c>
      <c r="F28" s="13">
        <v>680</v>
      </c>
      <c r="G28" s="13">
        <v>680</v>
      </c>
      <c r="H28" s="13">
        <v>680</v>
      </c>
      <c r="I28" s="13">
        <v>680</v>
      </c>
      <c r="J28" s="13">
        <v>680</v>
      </c>
      <c r="K28" s="13">
        <v>680</v>
      </c>
      <c r="L28" s="13">
        <v>680</v>
      </c>
      <c r="M28" s="13">
        <v>680</v>
      </c>
      <c r="N28" s="13">
        <v>680</v>
      </c>
      <c r="O28" s="13">
        <v>680</v>
      </c>
      <c r="P28" s="13">
        <v>680</v>
      </c>
      <c r="Q28" s="13">
        <v>680</v>
      </c>
      <c r="R28" s="13">
        <v>680</v>
      </c>
      <c r="S28" s="13">
        <v>680</v>
      </c>
      <c r="T28" s="13">
        <v>680</v>
      </c>
      <c r="U28" s="13">
        <v>680</v>
      </c>
    </row>
    <row r="29" spans="1:21" ht="16.5" customHeight="1">
      <c r="A29" s="3">
        <v>11</v>
      </c>
      <c r="B29" s="8" t="s">
        <v>44</v>
      </c>
      <c r="C29" s="12" t="s">
        <v>27</v>
      </c>
      <c r="D29" s="18">
        <f>SUM(D21:D28)</f>
        <v>170628.60563380283</v>
      </c>
      <c r="E29" s="18">
        <f aca="true" t="shared" si="3" ref="E29:U29">SUM(E21:E28)</f>
        <v>170484.661971831</v>
      </c>
      <c r="F29" s="18">
        <f t="shared" si="3"/>
        <v>186919.5352112676</v>
      </c>
      <c r="G29" s="18">
        <f t="shared" si="3"/>
        <v>184825.24647887325</v>
      </c>
      <c r="H29" s="18">
        <f t="shared" si="3"/>
        <v>178767.47887323942</v>
      </c>
      <c r="I29" s="18">
        <f t="shared" si="3"/>
        <v>188357.25352112675</v>
      </c>
      <c r="J29" s="18">
        <f t="shared" si="3"/>
        <v>200332.74647887325</v>
      </c>
      <c r="K29" s="18">
        <f t="shared" si="3"/>
        <v>194918.2957746479</v>
      </c>
      <c r="L29" s="18">
        <f t="shared" si="3"/>
        <v>196767.323943662</v>
      </c>
      <c r="M29" s="18">
        <f t="shared" si="3"/>
        <v>204333.54929577466</v>
      </c>
      <c r="N29" s="18">
        <f t="shared" si="3"/>
        <v>217830.14084507042</v>
      </c>
      <c r="O29" s="18">
        <f t="shared" si="3"/>
        <v>222710.42253521128</v>
      </c>
      <c r="P29" s="18">
        <f t="shared" si="3"/>
        <v>184928.48591549296</v>
      </c>
      <c r="Q29" s="18">
        <f t="shared" si="3"/>
        <v>184165.49647887325</v>
      </c>
      <c r="R29" s="18">
        <f t="shared" si="3"/>
        <v>178287</v>
      </c>
      <c r="S29" s="18">
        <f t="shared" si="3"/>
        <v>181533.50704225354</v>
      </c>
      <c r="T29" s="18">
        <f t="shared" si="3"/>
        <v>183488.96126760563</v>
      </c>
      <c r="U29" s="18">
        <f t="shared" si="3"/>
        <v>185156.89436619717</v>
      </c>
    </row>
    <row r="30" spans="1:21" ht="16.5" customHeight="1">
      <c r="A30" s="3">
        <v>12</v>
      </c>
      <c r="B30" s="8" t="s">
        <v>37</v>
      </c>
      <c r="C30" s="12" t="s">
        <v>27</v>
      </c>
      <c r="D30" s="13">
        <f>D29*0.25</f>
        <v>42657.15140845071</v>
      </c>
      <c r="E30" s="13">
        <f aca="true" t="shared" si="4" ref="E30:U30">E29*0.25</f>
        <v>42621.16549295775</v>
      </c>
      <c r="F30" s="13">
        <f t="shared" si="4"/>
        <v>46729.8838028169</v>
      </c>
      <c r="G30" s="13">
        <f t="shared" si="4"/>
        <v>46206.31161971831</v>
      </c>
      <c r="H30" s="13">
        <f t="shared" si="4"/>
        <v>44691.869718309856</v>
      </c>
      <c r="I30" s="13">
        <f t="shared" si="4"/>
        <v>47089.31338028169</v>
      </c>
      <c r="J30" s="13">
        <f t="shared" si="4"/>
        <v>50083.18661971831</v>
      </c>
      <c r="K30" s="13">
        <f t="shared" si="4"/>
        <v>48729.57394366198</v>
      </c>
      <c r="L30" s="13">
        <f t="shared" si="4"/>
        <v>49191.8309859155</v>
      </c>
      <c r="M30" s="13">
        <f t="shared" si="4"/>
        <v>51083.387323943665</v>
      </c>
      <c r="N30" s="13">
        <f t="shared" si="4"/>
        <v>54457.535211267605</v>
      </c>
      <c r="O30" s="13">
        <f t="shared" si="4"/>
        <v>55677.60563380282</v>
      </c>
      <c r="P30" s="13">
        <f t="shared" si="4"/>
        <v>46232.12147887324</v>
      </c>
      <c r="Q30" s="13">
        <f t="shared" si="4"/>
        <v>46041.37411971831</v>
      </c>
      <c r="R30" s="13">
        <f t="shared" si="4"/>
        <v>44571.75</v>
      </c>
      <c r="S30" s="13">
        <f t="shared" si="4"/>
        <v>45383.376760563384</v>
      </c>
      <c r="T30" s="13">
        <f t="shared" si="4"/>
        <v>45872.24031690141</v>
      </c>
      <c r="U30" s="13">
        <f t="shared" si="4"/>
        <v>46289.22359154929</v>
      </c>
    </row>
    <row r="31" spans="1:21" ht="16.5" customHeight="1">
      <c r="A31" s="3">
        <v>14</v>
      </c>
      <c r="B31" s="8" t="s">
        <v>4</v>
      </c>
      <c r="C31" s="12" t="s">
        <v>27</v>
      </c>
      <c r="D31" s="18">
        <f>D29+D30</f>
        <v>213285.75704225354</v>
      </c>
      <c r="E31" s="18">
        <f aca="true" t="shared" si="5" ref="E31:U31">E29+E30</f>
        <v>213105.82746478874</v>
      </c>
      <c r="F31" s="18">
        <f t="shared" si="5"/>
        <v>233649.4190140845</v>
      </c>
      <c r="G31" s="18">
        <f t="shared" si="5"/>
        <v>231031.55809859157</v>
      </c>
      <c r="H31" s="18">
        <f t="shared" si="5"/>
        <v>223459.34859154926</v>
      </c>
      <c r="I31" s="18">
        <f t="shared" si="5"/>
        <v>235446.56690140843</v>
      </c>
      <c r="J31" s="18">
        <f t="shared" si="5"/>
        <v>250415.93309859157</v>
      </c>
      <c r="K31" s="18">
        <f t="shared" si="5"/>
        <v>243647.8697183099</v>
      </c>
      <c r="L31" s="18">
        <f t="shared" si="5"/>
        <v>245959.1549295775</v>
      </c>
      <c r="M31" s="18">
        <f t="shared" si="5"/>
        <v>255416.93661971833</v>
      </c>
      <c r="N31" s="18">
        <f t="shared" si="5"/>
        <v>272287.676056338</v>
      </c>
      <c r="O31" s="18">
        <f t="shared" si="5"/>
        <v>278388.0281690141</v>
      </c>
      <c r="P31" s="18">
        <f t="shared" si="5"/>
        <v>231160.6073943662</v>
      </c>
      <c r="Q31" s="18">
        <f t="shared" si="5"/>
        <v>230206.87059859157</v>
      </c>
      <c r="R31" s="18">
        <f t="shared" si="5"/>
        <v>222858.75</v>
      </c>
      <c r="S31" s="18">
        <f t="shared" si="5"/>
        <v>226916.8838028169</v>
      </c>
      <c r="T31" s="18">
        <f t="shared" si="5"/>
        <v>229361.20158450704</v>
      </c>
      <c r="U31" s="18">
        <f t="shared" si="5"/>
        <v>231446.11795774646</v>
      </c>
    </row>
    <row r="32" ht="16.5" customHeight="1"/>
    <row r="33" ht="24" customHeight="1">
      <c r="B33" s="29" t="s">
        <v>42</v>
      </c>
    </row>
    <row r="34" spans="1:21" ht="16.5">
      <c r="A34" s="27">
        <v>15</v>
      </c>
      <c r="B34" s="25" t="s">
        <v>46</v>
      </c>
      <c r="C34" s="34" t="s">
        <v>27</v>
      </c>
      <c r="D34" s="32">
        <f>D31/D13</f>
        <v>1.5007124606309572</v>
      </c>
      <c r="E34" s="32">
        <f aca="true" t="shared" si="6" ref="E34:U34">E31/E13</f>
        <v>1.3984882005524812</v>
      </c>
      <c r="F34" s="32">
        <f t="shared" si="6"/>
        <v>1.5064728461162016</v>
      </c>
      <c r="G34" s="32">
        <f t="shared" si="6"/>
        <v>1.4231339047590956</v>
      </c>
      <c r="H34" s="32">
        <f t="shared" si="6"/>
        <v>1.3343007445471764</v>
      </c>
      <c r="I34" s="32">
        <f t="shared" si="6"/>
        <v>1.3292603395402618</v>
      </c>
      <c r="J34" s="32">
        <f t="shared" si="6"/>
        <v>1.3634459289713365</v>
      </c>
      <c r="K34" s="32">
        <f t="shared" si="6"/>
        <v>1.238431982059022</v>
      </c>
      <c r="L34" s="32">
        <f t="shared" si="6"/>
        <v>1.2057944363915143</v>
      </c>
      <c r="M34" s="32">
        <f t="shared" si="6"/>
        <v>1.1756279877553084</v>
      </c>
      <c r="N34" s="32">
        <f t="shared" si="6"/>
        <v>1.1628423496044875</v>
      </c>
      <c r="O34" s="32">
        <f t="shared" si="6"/>
        <v>1.1088859207216597</v>
      </c>
      <c r="P34" s="32">
        <f t="shared" si="6"/>
        <v>0.8825686184010499</v>
      </c>
      <c r="Q34" s="32">
        <f t="shared" si="6"/>
        <v>0.8505169473877184</v>
      </c>
      <c r="R34" s="32">
        <f t="shared" si="6"/>
        <v>0.8036564300808493</v>
      </c>
      <c r="S34" s="32">
        <f t="shared" si="6"/>
        <v>0.7907586180798677</v>
      </c>
      <c r="T34" s="32">
        <f t="shared" si="6"/>
        <v>0.7836184478194265</v>
      </c>
      <c r="U34" s="32">
        <f t="shared" si="6"/>
        <v>0.7786951815900737</v>
      </c>
    </row>
    <row r="35" spans="1:21" ht="16.5">
      <c r="A35" s="28"/>
      <c r="B35" s="26" t="s">
        <v>47</v>
      </c>
      <c r="C35" s="3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40" ht="16.5">
      <c r="B40" s="30"/>
    </row>
    <row r="41" ht="16.5">
      <c r="B41" s="30"/>
    </row>
    <row r="42" ht="16.5">
      <c r="B42" s="30"/>
    </row>
    <row r="43" spans="2:5" ht="15">
      <c r="B43" s="41"/>
      <c r="C43" s="42"/>
      <c r="D43" s="43"/>
      <c r="E43" s="43"/>
    </row>
    <row r="44" spans="2:5" ht="15">
      <c r="B44" s="41"/>
      <c r="C44" s="42"/>
      <c r="D44" s="43"/>
      <c r="E44" s="43"/>
    </row>
    <row r="45" spans="2:5" ht="15">
      <c r="B45" s="41"/>
      <c r="C45" s="42"/>
      <c r="D45" s="43"/>
      <c r="E45" s="43"/>
    </row>
    <row r="46" spans="2:5" ht="15">
      <c r="B46" s="41"/>
      <c r="C46" s="42"/>
      <c r="D46" s="43"/>
      <c r="E46" s="43"/>
    </row>
    <row r="47" spans="2:5" ht="15">
      <c r="B47" s="41"/>
      <c r="C47" s="42"/>
      <c r="D47" s="43"/>
      <c r="E47" s="43"/>
    </row>
    <row r="48" spans="2:5" ht="15">
      <c r="B48" s="42"/>
      <c r="C48" s="42"/>
      <c r="D48" s="43"/>
      <c r="E48" s="43"/>
    </row>
    <row r="49" spans="2:5" ht="15">
      <c r="B49" s="42"/>
      <c r="C49" s="42"/>
      <c r="D49" s="44"/>
      <c r="E49" s="43"/>
    </row>
    <row r="50" ht="16.5">
      <c r="B50" s="31"/>
    </row>
  </sheetData>
  <mergeCells count="30">
    <mergeCell ref="P3:U3"/>
    <mergeCell ref="P16:U16"/>
    <mergeCell ref="A1:O1"/>
    <mergeCell ref="C16:C17"/>
    <mergeCell ref="B16:B17"/>
    <mergeCell ref="A16:A17"/>
    <mergeCell ref="D16:O16"/>
    <mergeCell ref="A3:A4"/>
    <mergeCell ref="B3:B4"/>
    <mergeCell ref="C3:C4"/>
    <mergeCell ref="C34:C35"/>
    <mergeCell ref="D34:D35"/>
    <mergeCell ref="E34:E35"/>
    <mergeCell ref="D3:O3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T34:T35"/>
    <mergeCell ref="U34:U35"/>
    <mergeCell ref="P34:P35"/>
    <mergeCell ref="Q34:Q35"/>
    <mergeCell ref="R34:R35"/>
    <mergeCell ref="S34:S35"/>
  </mergeCells>
  <printOptions/>
  <pageMargins left="0.3937007874015748" right="0.275590551181102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31:U73"/>
  <sheetViews>
    <sheetView workbookViewId="0" topLeftCell="C28">
      <selection activeCell="S52" sqref="S52"/>
    </sheetView>
  </sheetViews>
  <sheetFormatPr defaultColWidth="9.140625" defaultRowHeight="12.75"/>
  <cols>
    <col min="14" max="14" width="31.00390625" style="0" customWidth="1"/>
    <col min="15" max="15" width="9.28125" style="0" customWidth="1"/>
    <col min="16" max="16" width="13.28125" style="0" customWidth="1"/>
    <col min="17" max="17" width="16.7109375" style="0" customWidth="1"/>
    <col min="18" max="18" width="11.7109375" style="0" bestFit="1" customWidth="1"/>
    <col min="19" max="19" width="16.00390625" style="0" customWidth="1"/>
    <col min="21" max="21" width="11.7109375" style="0" bestFit="1" customWidth="1"/>
  </cols>
  <sheetData>
    <row r="31" ht="12.75">
      <c r="R31" t="s">
        <v>58</v>
      </c>
    </row>
    <row r="32" ht="12.75">
      <c r="R32">
        <v>1.85</v>
      </c>
    </row>
    <row r="33" ht="13.5" thickBot="1"/>
    <row r="34" spans="14:18" ht="15">
      <c r="N34" s="46" t="s">
        <v>48</v>
      </c>
      <c r="O34" s="47">
        <v>6</v>
      </c>
      <c r="P34" s="48">
        <v>52780</v>
      </c>
      <c r="Q34" s="49">
        <f>O34*P34</f>
        <v>316680</v>
      </c>
      <c r="R34" s="58">
        <f>Q34*R32</f>
        <v>585858</v>
      </c>
    </row>
    <row r="35" spans="14:18" ht="15.75" thickBot="1">
      <c r="N35" s="50" t="s">
        <v>51</v>
      </c>
      <c r="O35" s="5">
        <v>3</v>
      </c>
      <c r="P35" s="45">
        <v>6700</v>
      </c>
      <c r="Q35" s="51">
        <f>O35*P35</f>
        <v>20100</v>
      </c>
      <c r="R35" s="59">
        <f>Q35*R32</f>
        <v>37185</v>
      </c>
    </row>
    <row r="36" spans="14:21" ht="15.75" thickBot="1">
      <c r="N36" s="52" t="s">
        <v>52</v>
      </c>
      <c r="O36" s="53">
        <v>5</v>
      </c>
      <c r="P36" s="54">
        <v>4350</v>
      </c>
      <c r="Q36" s="55">
        <f>O36*P36</f>
        <v>21750</v>
      </c>
      <c r="R36" s="61">
        <f>Q36*R32</f>
        <v>40237.5</v>
      </c>
      <c r="S36" s="75" t="s">
        <v>60</v>
      </c>
      <c r="T36" s="76"/>
      <c r="U36" s="77"/>
    </row>
    <row r="37" spans="14:21" ht="15.75" thickBot="1">
      <c r="N37" s="41"/>
      <c r="O37" s="42"/>
      <c r="Q37" s="56">
        <f>SUM(Q34:Q36)</f>
        <v>358530</v>
      </c>
      <c r="R37" s="82">
        <f>Q37*R32</f>
        <v>663280.5</v>
      </c>
      <c r="S37" s="68" t="s">
        <v>56</v>
      </c>
      <c r="T37" s="69">
        <v>0.16</v>
      </c>
      <c r="U37" s="70">
        <f>R37*T37</f>
        <v>106124.88</v>
      </c>
    </row>
    <row r="38" spans="14:21" ht="15">
      <c r="N38" s="41"/>
      <c r="O38" s="42"/>
      <c r="P38" s="43"/>
      <c r="R38" s="78">
        <f>R37/R70</f>
        <v>0.7039524061966189</v>
      </c>
      <c r="S38" s="71" t="s">
        <v>57</v>
      </c>
      <c r="T38" s="67">
        <f>18%</f>
        <v>0.18</v>
      </c>
      <c r="U38" s="72">
        <f>(R37+U37)*T38</f>
        <v>138492.96839999998</v>
      </c>
    </row>
    <row r="39" spans="19:21" ht="13.5" thickBot="1">
      <c r="S39" s="73"/>
      <c r="T39" s="74" t="s">
        <v>55</v>
      </c>
      <c r="U39" s="79">
        <f>SUM(U37:U38)+R37</f>
        <v>907898.3484</v>
      </c>
    </row>
    <row r="40" ht="12.75">
      <c r="U40" s="78">
        <f>U39/U73</f>
        <v>0.7039524061966189</v>
      </c>
    </row>
    <row r="62" ht="13.5" thickBot="1"/>
    <row r="63" spans="14:18" ht="15">
      <c r="N63" s="46" t="s">
        <v>48</v>
      </c>
      <c r="O63" s="47">
        <v>1</v>
      </c>
      <c r="P63" s="48">
        <v>52780</v>
      </c>
      <c r="Q63" s="49">
        <f>O63*P63</f>
        <v>52780</v>
      </c>
      <c r="R63" s="58">
        <f>Q63*R32</f>
        <v>97643</v>
      </c>
    </row>
    <row r="64" spans="14:18" ht="15">
      <c r="N64" s="50" t="s">
        <v>49</v>
      </c>
      <c r="O64" s="5">
        <v>2</v>
      </c>
      <c r="P64" s="45">
        <v>6800</v>
      </c>
      <c r="Q64" s="51">
        <f>O64*P64</f>
        <v>13600</v>
      </c>
      <c r="R64" s="59">
        <f>Q64*R32</f>
        <v>25160</v>
      </c>
    </row>
    <row r="65" spans="14:18" ht="15">
      <c r="N65" s="50" t="s">
        <v>50</v>
      </c>
      <c r="O65" s="5">
        <v>2</v>
      </c>
      <c r="P65" s="45">
        <v>1200</v>
      </c>
      <c r="Q65" s="51">
        <f>O65*P65</f>
        <v>2400</v>
      </c>
      <c r="R65" s="59">
        <f>Q65*R32</f>
        <v>4440</v>
      </c>
    </row>
    <row r="66" spans="14:18" ht="15.75" thickBot="1">
      <c r="N66" s="62" t="s">
        <v>53</v>
      </c>
      <c r="O66" s="5">
        <v>30</v>
      </c>
      <c r="P66" s="45">
        <v>2700</v>
      </c>
      <c r="Q66" s="51">
        <f>O66*P66</f>
        <v>81000</v>
      </c>
      <c r="R66" s="59">
        <f>Q66*R32</f>
        <v>149850</v>
      </c>
    </row>
    <row r="67" spans="14:21" ht="15.75" thickBot="1">
      <c r="N67" s="63" t="s">
        <v>54</v>
      </c>
      <c r="O67" s="53">
        <v>1</v>
      </c>
      <c r="P67" s="54">
        <v>1000</v>
      </c>
      <c r="Q67" s="55">
        <f>O67*P67</f>
        <v>1000</v>
      </c>
      <c r="R67" s="60">
        <f>Q67*R32</f>
        <v>1850</v>
      </c>
      <c r="S67" s="75" t="s">
        <v>59</v>
      </c>
      <c r="T67" s="76"/>
      <c r="U67" s="77"/>
    </row>
    <row r="68" spans="14:21" ht="15.75" thickBot="1">
      <c r="N68" s="42"/>
      <c r="O68" s="42"/>
      <c r="Q68" s="56">
        <f>SUM(Q63:Q67)</f>
        <v>150780</v>
      </c>
      <c r="R68" s="81">
        <f>Q68*R32</f>
        <v>278943</v>
      </c>
      <c r="S68" s="68" t="s">
        <v>56</v>
      </c>
      <c r="T68" s="69">
        <v>0.16</v>
      </c>
      <c r="U68" s="70">
        <f>R68*T68</f>
        <v>44630.88</v>
      </c>
    </row>
    <row r="69" spans="14:21" ht="15">
      <c r="N69" s="42"/>
      <c r="O69" s="42"/>
      <c r="P69" s="44"/>
      <c r="Q69" s="43"/>
      <c r="R69" s="78">
        <f>R68/R70</f>
        <v>0.296047593803381</v>
      </c>
      <c r="S69" s="71" t="s">
        <v>57</v>
      </c>
      <c r="T69" s="67">
        <f>18%</f>
        <v>0.18</v>
      </c>
      <c r="U69" s="72">
        <f>(R68+U68)*T69</f>
        <v>58243.2984</v>
      </c>
    </row>
    <row r="70" spans="18:21" ht="13.5" thickBot="1">
      <c r="R70" s="57">
        <f>R37+R68</f>
        <v>942223.5</v>
      </c>
      <c r="S70" s="73"/>
      <c r="T70" s="74" t="s">
        <v>55</v>
      </c>
      <c r="U70" s="79">
        <f>SUM(U68:U69)+R68</f>
        <v>381817.1784</v>
      </c>
    </row>
    <row r="71" spans="16:21" ht="12.75">
      <c r="P71" t="s">
        <v>56</v>
      </c>
      <c r="Q71" s="66">
        <v>0.16</v>
      </c>
      <c r="R71">
        <f>R70*Q71</f>
        <v>150755.76</v>
      </c>
      <c r="U71" s="78">
        <f>U70/U73</f>
        <v>0.296047593803381</v>
      </c>
    </row>
    <row r="72" spans="16:18" ht="12.75">
      <c r="P72" t="s">
        <v>57</v>
      </c>
      <c r="Q72" s="65">
        <f>18%</f>
        <v>0.18</v>
      </c>
      <c r="R72" s="57">
        <f>(R70+R71)*Q72</f>
        <v>196736.26679999998</v>
      </c>
    </row>
    <row r="73" spans="17:21" ht="12.75">
      <c r="Q73" s="64" t="s">
        <v>55</v>
      </c>
      <c r="R73" s="57">
        <f>SUM(R70:R72)</f>
        <v>1289715.5268</v>
      </c>
      <c r="U73" s="80">
        <f>U39+U70</f>
        <v>1289715.5268</v>
      </c>
    </row>
  </sheetData>
  <mergeCells count="2">
    <mergeCell ref="S67:U67"/>
    <mergeCell ref="S36:U3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Gela Butbaia</cp:lastModifiedBy>
  <cp:lastPrinted>2008-09-09T10:30:58Z</cp:lastPrinted>
  <dcterms:created xsi:type="dcterms:W3CDTF">1996-10-08T23:32:33Z</dcterms:created>
  <dcterms:modified xsi:type="dcterms:W3CDTF">2008-10-21T22:17:44Z</dcterms:modified>
  <cp:category/>
  <cp:version/>
  <cp:contentType/>
  <cp:contentStatus/>
</cp:coreProperties>
</file>